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/>
  </bookViews>
  <sheets>
    <sheet name="MCDM" sheetId="1" r:id="rId1"/>
    <sheet name="TOPSI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D41" i="2" s="1"/>
  <c r="D47" i="2" s="1"/>
  <c r="C31" i="2"/>
  <c r="D26" i="2"/>
  <c r="C26" i="2"/>
  <c r="G21" i="2"/>
  <c r="F21" i="2"/>
  <c r="F20" i="2"/>
  <c r="G20" i="2" s="1"/>
  <c r="G19" i="2"/>
  <c r="F19" i="2"/>
  <c r="E15" i="2"/>
  <c r="D15" i="2"/>
  <c r="C15" i="2"/>
  <c r="B15" i="2"/>
  <c r="F15" i="2" s="1"/>
  <c r="E14" i="2"/>
  <c r="D14" i="2"/>
  <c r="C14" i="2"/>
  <c r="B14" i="2"/>
  <c r="F14" i="2" s="1"/>
  <c r="G14" i="2" s="1"/>
  <c r="E13" i="2"/>
  <c r="F13" i="2" s="1"/>
  <c r="D13" i="2"/>
  <c r="C13" i="2"/>
  <c r="B13" i="2"/>
  <c r="E9" i="2"/>
  <c r="E33" i="2" s="1"/>
  <c r="D9" i="2"/>
  <c r="D27" i="2" s="1"/>
  <c r="C9" i="2"/>
  <c r="C32" i="2" s="1"/>
  <c r="B9" i="2"/>
  <c r="B31" i="2" s="1"/>
  <c r="E8" i="2"/>
  <c r="D8" i="2"/>
  <c r="C8" i="2"/>
  <c r="B8" i="2"/>
  <c r="F21" i="1"/>
  <c r="G21" i="1" s="1"/>
  <c r="F20" i="1"/>
  <c r="G20" i="1" s="1"/>
  <c r="F19" i="1"/>
  <c r="G19" i="1" s="1"/>
  <c r="E15" i="1"/>
  <c r="D15" i="1"/>
  <c r="C15" i="1"/>
  <c r="B15" i="1"/>
  <c r="F15" i="1" s="1"/>
  <c r="E14" i="1"/>
  <c r="D14" i="1"/>
  <c r="C14" i="1"/>
  <c r="B14" i="1"/>
  <c r="F14" i="1" s="1"/>
  <c r="G14" i="1" s="1"/>
  <c r="E13" i="1"/>
  <c r="D13" i="1"/>
  <c r="F13" i="1" s="1"/>
  <c r="C13" i="1"/>
  <c r="B13" i="1"/>
  <c r="E9" i="1"/>
  <c r="E26" i="1" s="1"/>
  <c r="D9" i="1"/>
  <c r="D26" i="1" s="1"/>
  <c r="C9" i="1"/>
  <c r="C27" i="1" s="1"/>
  <c r="B9" i="1"/>
  <c r="B27" i="1" s="1"/>
  <c r="E8" i="1"/>
  <c r="D8" i="1"/>
  <c r="C8" i="1"/>
  <c r="B8" i="1"/>
  <c r="F6" i="1"/>
  <c r="G13" i="2" l="1"/>
  <c r="G15" i="2"/>
  <c r="E27" i="2"/>
  <c r="E32" i="2"/>
  <c r="B27" i="2"/>
  <c r="F27" i="2" s="1"/>
  <c r="E31" i="2"/>
  <c r="B33" i="2"/>
  <c r="C25" i="2"/>
  <c r="E26" i="2"/>
  <c r="C27" i="2"/>
  <c r="B32" i="2"/>
  <c r="C33" i="2"/>
  <c r="D39" i="2"/>
  <c r="D45" i="2" s="1"/>
  <c r="D40" i="2"/>
  <c r="D46" i="2" s="1"/>
  <c r="E25" i="2"/>
  <c r="B25" i="2"/>
  <c r="D25" i="2"/>
  <c r="B26" i="2"/>
  <c r="G15" i="1"/>
  <c r="G13" i="1"/>
  <c r="D25" i="1"/>
  <c r="B26" i="1"/>
  <c r="D27" i="1"/>
  <c r="F27" i="1" s="1"/>
  <c r="E25" i="1"/>
  <c r="C26" i="1"/>
  <c r="E27" i="1"/>
  <c r="B25" i="1"/>
  <c r="C25" i="1"/>
  <c r="F25" i="2" l="1"/>
  <c r="C35" i="2"/>
  <c r="B40" i="2"/>
  <c r="B46" i="2" s="1"/>
  <c r="E40" i="2"/>
  <c r="E46" i="2" s="1"/>
  <c r="D49" i="2"/>
  <c r="D60" i="2" s="1"/>
  <c r="D48" i="2"/>
  <c r="E39" i="2"/>
  <c r="E45" i="2" s="1"/>
  <c r="E35" i="2"/>
  <c r="E41" i="2" s="1"/>
  <c r="E47" i="2" s="1"/>
  <c r="F26" i="2"/>
  <c r="G26" i="2" s="1"/>
  <c r="B35" i="2"/>
  <c r="B39" i="2" s="1"/>
  <c r="B45" i="2" s="1"/>
  <c r="F25" i="1"/>
  <c r="F26" i="1"/>
  <c r="G26" i="1" s="1"/>
  <c r="C39" i="2" l="1"/>
  <c r="C45" i="2" s="1"/>
  <c r="C40" i="2"/>
  <c r="C46" i="2" s="1"/>
  <c r="B41" i="2"/>
  <c r="B47" i="2" s="1"/>
  <c r="B49" i="2" s="1"/>
  <c r="D58" i="2"/>
  <c r="C41" i="2"/>
  <c r="C47" i="2" s="1"/>
  <c r="D55" i="2"/>
  <c r="D54" i="2"/>
  <c r="D53" i="2"/>
  <c r="G27" i="2"/>
  <c r="D59" i="2"/>
  <c r="E58" i="2"/>
  <c r="E49" i="2"/>
  <c r="E60" i="2" s="1"/>
  <c r="E48" i="2"/>
  <c r="E59" i="2"/>
  <c r="G25" i="2"/>
  <c r="G25" i="1"/>
  <c r="G27" i="1"/>
  <c r="B59" i="2" l="1"/>
  <c r="B58" i="2"/>
  <c r="E55" i="2"/>
  <c r="E54" i="2"/>
  <c r="E53" i="2"/>
  <c r="C49" i="2"/>
  <c r="C59" i="2" s="1"/>
  <c r="C58" i="2"/>
  <c r="C48" i="2"/>
  <c r="B60" i="2"/>
  <c r="B48" i="2"/>
  <c r="B55" i="2" l="1"/>
  <c r="B54" i="2"/>
  <c r="B53" i="2"/>
  <c r="F45" i="2" s="1"/>
  <c r="C60" i="2"/>
  <c r="G47" i="2" s="1"/>
  <c r="G45" i="2"/>
  <c r="C55" i="2"/>
  <c r="C54" i="2"/>
  <c r="C53" i="2"/>
  <c r="G46" i="2"/>
  <c r="H45" i="2" l="1"/>
  <c r="F46" i="2"/>
  <c r="H46" i="2"/>
  <c r="F47" i="2"/>
  <c r="H47" i="2" s="1"/>
  <c r="I47" i="2" s="1"/>
  <c r="I46" i="2" l="1"/>
  <c r="I45" i="2"/>
</calcChain>
</file>

<file path=xl/comments1.xml><?xml version="1.0" encoding="utf-8"?>
<comments xmlns="http://schemas.openxmlformats.org/spreadsheetml/2006/main">
  <authors>
    <author>Jana Klicnarová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38"/>
          </rPr>
          <t>Jana Klicnarová:</t>
        </r>
        <r>
          <rPr>
            <sz val="9"/>
            <color indexed="81"/>
            <rFont val="Tahoma"/>
            <family val="2"/>
            <charset val="238"/>
          </rPr>
          <t xml:space="preserve">
součin.skalární=sumproduct
</t>
        </r>
      </text>
    </comment>
  </commentList>
</comments>
</file>

<file path=xl/comments2.xml><?xml version="1.0" encoding="utf-8"?>
<comments xmlns="http://schemas.openxmlformats.org/spreadsheetml/2006/main">
  <authors>
    <author>Jana Klicnarová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  <charset val="238"/>
          </rPr>
          <t>Jana Klicnarová:</t>
        </r>
        <r>
          <rPr>
            <sz val="9"/>
            <color indexed="81"/>
            <rFont val="Tahoma"/>
            <family val="2"/>
            <charset val="238"/>
          </rPr>
          <t xml:space="preserve">
The distance from the ideal alternative.
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  <charset val="238"/>
          </rPr>
          <t>Jana Klicnarová:</t>
        </r>
        <r>
          <rPr>
            <sz val="9"/>
            <color indexed="81"/>
            <rFont val="Tahoma"/>
            <family val="2"/>
            <charset val="238"/>
          </rPr>
          <t xml:space="preserve">
The distance from the worst alternative.</t>
        </r>
      </text>
    </comment>
  </commentList>
</comments>
</file>

<file path=xl/sharedStrings.xml><?xml version="1.0" encoding="utf-8"?>
<sst xmlns="http://schemas.openxmlformats.org/spreadsheetml/2006/main" count="137" uniqueCount="49">
  <si>
    <t>duration (months)</t>
  </si>
  <si>
    <t>economic result (mil. Kč)</t>
  </si>
  <si>
    <t>subsuppliers (%)</t>
  </si>
  <si>
    <t>firm A</t>
  </si>
  <si>
    <t>firm B</t>
  </si>
  <si>
    <t>firm C</t>
  </si>
  <si>
    <t>min</t>
  </si>
  <si>
    <t>max</t>
  </si>
  <si>
    <t>sum of weights</t>
  </si>
  <si>
    <t>weights</t>
  </si>
  <si>
    <t>ideal</t>
  </si>
  <si>
    <t>the worst</t>
  </si>
  <si>
    <t>Rank method we use only rank of each alternative under each criterion.</t>
  </si>
  <si>
    <t>weighted rank</t>
  </si>
  <si>
    <t>conclusion</t>
  </si>
  <si>
    <t xml:space="preserve">Point method - the town council set the point's rank of each alternative according to each criterion. </t>
  </si>
  <si>
    <t>weighted sum of points</t>
  </si>
  <si>
    <t>AWM method - the normalization supposed linear function of utility</t>
  </si>
  <si>
    <t>weighted sum</t>
  </si>
  <si>
    <t>V</t>
  </si>
  <si>
    <t>price (mil. CzK)</t>
  </si>
  <si>
    <t>economic result (mil. CzK)</t>
  </si>
  <si>
    <t>C1</t>
  </si>
  <si>
    <t>C2</t>
  </si>
  <si>
    <t>C3</t>
  </si>
  <si>
    <t>C4</t>
  </si>
  <si>
    <t>Weighted normed matrix</t>
  </si>
  <si>
    <t>di+</t>
  </si>
  <si>
    <t>di-</t>
  </si>
  <si>
    <t>ci</t>
  </si>
  <si>
    <t>result - rank</t>
  </si>
  <si>
    <t>from ideal</t>
  </si>
  <si>
    <t>from the worst</t>
  </si>
  <si>
    <t xml:space="preserve"> </t>
  </si>
  <si>
    <t>K1</t>
  </si>
  <si>
    <t>K2</t>
  </si>
  <si>
    <t>K3</t>
  </si>
  <si>
    <t>K4</t>
  </si>
  <si>
    <t>firma A</t>
  </si>
  <si>
    <t>firma B</t>
  </si>
  <si>
    <t>firma C</t>
  </si>
  <si>
    <t>Metoda bodovací</t>
  </si>
  <si>
    <t>WSA</t>
  </si>
  <si>
    <t>norma</t>
  </si>
  <si>
    <t>Normed matrix</t>
  </si>
  <si>
    <t>result</t>
  </si>
  <si>
    <t>rank</t>
  </si>
  <si>
    <t>weighted utility</t>
  </si>
  <si>
    <t>All criterions  maximizing - it is a condition of TOPSIS method. So, the minimizing criterions had to be converted.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</si>
</sst>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1" fillId="0" borderId="0" xfId="0" applyFont="1" applyFill="1"/>
    <xf numFmtId="0" fontId="1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371475</xdr:colOff>
      <xdr:row>2</xdr:row>
      <xdr:rowOff>38099</xdr:rowOff>
    </xdr:from>
    <xdr:ext cx="2676525" cy="2600326"/>
    <xdr:sp macro="" textlink="">
      <xdr:nvSpPr>
        <xdr:cNvPr id="2" name="TextovéPole 1"/>
        <xdr:cNvSpPr txBox="1"/>
      </xdr:nvSpPr>
      <xdr:spPr>
        <a:xfrm>
          <a:off x="8467725" y="361949"/>
          <a:ext cx="2676525" cy="26003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cs-CZ" sz="1100"/>
            <a:t>Town council </a:t>
          </a:r>
          <a:r>
            <a:rPr lang="cs-CZ" sz="1100" baseline="0"/>
            <a:t> anounced tendr for  building of new sewer system.  There are four announced criterions of optimalizations - the price of the tender, the duration of the work, the economic result in the last year of the  offering firm and the amount of subsuppliers.</a:t>
          </a:r>
        </a:p>
        <a:p>
          <a:r>
            <a:rPr lang="cs-CZ" sz="1100" baseline="0"/>
            <a:t>Town council obtained three offers from three different firms, see the table.</a:t>
          </a:r>
        </a:p>
        <a:p>
          <a:endParaRPr lang="cs-CZ" sz="1100" baseline="0"/>
        </a:p>
        <a:p>
          <a:r>
            <a:rPr lang="cs-CZ" sz="1100" baseline="0"/>
            <a:t>The town manager discussed with the town council and then he set the weights for  individual criterions.</a:t>
          </a:r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E6"/>
    </sheetView>
  </sheetViews>
  <sheetFormatPr defaultRowHeight="15" x14ac:dyDescent="0.25"/>
  <cols>
    <col min="2" max="2" width="18.5703125" customWidth="1"/>
    <col min="3" max="3" width="20.140625" customWidth="1"/>
    <col min="4" max="4" width="24.28515625" customWidth="1"/>
    <col min="5" max="5" width="14.85546875" customWidth="1"/>
    <col min="6" max="6" width="15.28515625" customWidth="1"/>
  </cols>
  <sheetData>
    <row r="1" spans="1:7" x14ac:dyDescent="0.25">
      <c r="A1" s="1"/>
      <c r="B1" s="2" t="s">
        <v>20</v>
      </c>
      <c r="C1" s="2" t="s">
        <v>0</v>
      </c>
      <c r="D1" s="2" t="s">
        <v>21</v>
      </c>
      <c r="E1" s="2" t="s">
        <v>2</v>
      </c>
    </row>
    <row r="2" spans="1:7" x14ac:dyDescent="0.25">
      <c r="A2" s="2" t="s">
        <v>3</v>
      </c>
      <c r="B2" s="1">
        <v>20</v>
      </c>
      <c r="C2" s="1">
        <v>26</v>
      </c>
      <c r="D2" s="1">
        <v>2</v>
      </c>
      <c r="E2" s="1">
        <v>10</v>
      </c>
    </row>
    <row r="3" spans="1:7" x14ac:dyDescent="0.25">
      <c r="A3" s="2" t="s">
        <v>4</v>
      </c>
      <c r="B3" s="1">
        <v>24</v>
      </c>
      <c r="C3" s="1">
        <v>30</v>
      </c>
      <c r="D3" s="1">
        <v>6</v>
      </c>
      <c r="E3" s="1">
        <v>30</v>
      </c>
    </row>
    <row r="4" spans="1:7" x14ac:dyDescent="0.25">
      <c r="A4" s="2" t="s">
        <v>5</v>
      </c>
      <c r="B4" s="1">
        <v>18</v>
      </c>
      <c r="C4" s="1">
        <v>28</v>
      </c>
      <c r="D4" s="1">
        <v>4</v>
      </c>
      <c r="E4" s="1">
        <v>25</v>
      </c>
    </row>
    <row r="5" spans="1:7" x14ac:dyDescent="0.25">
      <c r="A5" s="1"/>
      <c r="B5" s="2" t="s">
        <v>6</v>
      </c>
      <c r="C5" s="2" t="s">
        <v>6</v>
      </c>
      <c r="D5" s="2" t="s">
        <v>7</v>
      </c>
      <c r="E5" s="2" t="s">
        <v>6</v>
      </c>
      <c r="F5" s="3" t="s">
        <v>8</v>
      </c>
    </row>
    <row r="6" spans="1:7" x14ac:dyDescent="0.25">
      <c r="A6" s="3" t="s">
        <v>9</v>
      </c>
      <c r="B6">
        <v>0.4</v>
      </c>
      <c r="C6">
        <v>0.3</v>
      </c>
      <c r="D6">
        <v>0.1</v>
      </c>
      <c r="E6">
        <v>0.2</v>
      </c>
      <c r="F6">
        <f>SUM(B6:E6)</f>
        <v>1</v>
      </c>
    </row>
    <row r="7" spans="1:7" x14ac:dyDescent="0.25">
      <c r="A7" s="3"/>
    </row>
    <row r="8" spans="1:7" x14ac:dyDescent="0.25">
      <c r="A8" s="3" t="s">
        <v>10</v>
      </c>
      <c r="B8">
        <f>MIN(B2:B4)</f>
        <v>18</v>
      </c>
      <c r="C8">
        <f>MIN(C2:C4)</f>
        <v>26</v>
      </c>
      <c r="D8">
        <f>MAX(D2:D4)</f>
        <v>6</v>
      </c>
      <c r="E8">
        <f>MIN(E2:E4)</f>
        <v>10</v>
      </c>
    </row>
    <row r="9" spans="1:7" x14ac:dyDescent="0.25">
      <c r="A9" s="3" t="s">
        <v>11</v>
      </c>
      <c r="B9">
        <f>MAX(B2:B4)</f>
        <v>24</v>
      </c>
      <c r="C9">
        <f>MAX(C2:C4)</f>
        <v>30</v>
      </c>
      <c r="D9">
        <f>MIN(D2:D4)</f>
        <v>2</v>
      </c>
      <c r="E9">
        <f>MAX(E2:E4)</f>
        <v>30</v>
      </c>
    </row>
    <row r="11" spans="1:7" x14ac:dyDescent="0.25">
      <c r="A11" s="3" t="s">
        <v>12</v>
      </c>
    </row>
    <row r="12" spans="1:7" x14ac:dyDescent="0.25">
      <c r="A12" s="1"/>
      <c r="B12" s="2" t="s">
        <v>20</v>
      </c>
      <c r="C12" s="2" t="s">
        <v>0</v>
      </c>
      <c r="D12" s="2" t="s">
        <v>1</v>
      </c>
      <c r="E12" s="2" t="s">
        <v>2</v>
      </c>
      <c r="F12" s="4" t="s">
        <v>13</v>
      </c>
      <c r="G12" s="4" t="s">
        <v>14</v>
      </c>
    </row>
    <row r="13" spans="1:7" x14ac:dyDescent="0.25">
      <c r="A13" s="2" t="s">
        <v>3</v>
      </c>
      <c r="B13" s="5">
        <f t="shared" ref="B13:C15" si="0">RANK(B2,B$2:B$4,1)</f>
        <v>2</v>
      </c>
      <c r="C13" s="5">
        <f t="shared" si="0"/>
        <v>1</v>
      </c>
      <c r="D13" s="5">
        <f>RANK(D2,D$2:D$4,0)</f>
        <v>3</v>
      </c>
      <c r="E13" s="5">
        <f>RANK(E2,E$2:E$4,1)</f>
        <v>1</v>
      </c>
      <c r="F13">
        <f>SUMPRODUCT(B13:E13,$B$6:$E$6)</f>
        <v>1.6</v>
      </c>
      <c r="G13">
        <f>RANK(F13,$F$13:$F$15,1)</f>
        <v>1</v>
      </c>
    </row>
    <row r="14" spans="1:7" x14ac:dyDescent="0.25">
      <c r="A14" s="2" t="s">
        <v>4</v>
      </c>
      <c r="B14" s="5">
        <f t="shared" si="0"/>
        <v>3</v>
      </c>
      <c r="C14" s="5">
        <f t="shared" si="0"/>
        <v>3</v>
      </c>
      <c r="D14" s="5">
        <f>RANK(D3,D$2:D$4,0)</f>
        <v>1</v>
      </c>
      <c r="E14" s="5">
        <f>RANK(E3,E$2:E$4,1)</f>
        <v>3</v>
      </c>
      <c r="F14">
        <f>SUMPRODUCT(B14:E14,$B$6:$E$6)</f>
        <v>2.8000000000000003</v>
      </c>
      <c r="G14">
        <f>RANK(F14,$F$13:$F$15,1)</f>
        <v>3</v>
      </c>
    </row>
    <row r="15" spans="1:7" x14ac:dyDescent="0.25">
      <c r="A15" s="2" t="s">
        <v>5</v>
      </c>
      <c r="B15" s="5">
        <f t="shared" si="0"/>
        <v>1</v>
      </c>
      <c r="C15" s="5">
        <f t="shared" si="0"/>
        <v>2</v>
      </c>
      <c r="D15" s="5">
        <f>RANK(D4,D$2:D$4,0)</f>
        <v>2</v>
      </c>
      <c r="E15" s="5">
        <f>RANK(E4,E$2:E$4,1)</f>
        <v>2</v>
      </c>
      <c r="F15">
        <f>SUMPRODUCT(B15:E15,$B$6:$E$6)</f>
        <v>1.6</v>
      </c>
      <c r="G15">
        <f>RANK(F15,$F$13:$F$15,1)</f>
        <v>1</v>
      </c>
    </row>
    <row r="17" spans="1:7" x14ac:dyDescent="0.25">
      <c r="A17" s="4" t="s">
        <v>15</v>
      </c>
    </row>
    <row r="18" spans="1:7" x14ac:dyDescent="0.25">
      <c r="A18" s="1"/>
      <c r="B18" s="2" t="s">
        <v>20</v>
      </c>
      <c r="C18" s="2" t="s">
        <v>0</v>
      </c>
      <c r="D18" s="2" t="s">
        <v>1</v>
      </c>
      <c r="E18" s="2" t="s">
        <v>2</v>
      </c>
      <c r="F18" s="4" t="s">
        <v>16</v>
      </c>
      <c r="G18" s="4" t="s">
        <v>14</v>
      </c>
    </row>
    <row r="19" spans="1:7" x14ac:dyDescent="0.25">
      <c r="A19" s="2" t="s">
        <v>3</v>
      </c>
      <c r="B19" s="5">
        <v>7</v>
      </c>
      <c r="C19" s="5">
        <v>10</v>
      </c>
      <c r="D19" s="5">
        <v>8</v>
      </c>
      <c r="E19" s="5">
        <v>10</v>
      </c>
      <c r="F19">
        <f>SUMPRODUCT(B19:E19,$B$6:$E$6)</f>
        <v>8.6000000000000014</v>
      </c>
      <c r="G19">
        <f>RANK(F19,$F$19:$F$21,0)</f>
        <v>1</v>
      </c>
    </row>
    <row r="20" spans="1:7" x14ac:dyDescent="0.25">
      <c r="A20" s="2" t="s">
        <v>4</v>
      </c>
      <c r="B20" s="5">
        <v>2</v>
      </c>
      <c r="C20" s="5">
        <v>6</v>
      </c>
      <c r="D20" s="5">
        <v>10</v>
      </c>
      <c r="E20" s="5">
        <v>2</v>
      </c>
      <c r="F20">
        <f>SUMPRODUCT(B20:E20,$B$6:$E$6)</f>
        <v>3.9999999999999996</v>
      </c>
      <c r="G20">
        <f>RANK(F20,$F$19:$F$21,0)</f>
        <v>3</v>
      </c>
    </row>
    <row r="21" spans="1:7" x14ac:dyDescent="0.25">
      <c r="A21" s="2" t="s">
        <v>5</v>
      </c>
      <c r="B21" s="5">
        <v>9</v>
      </c>
      <c r="C21" s="5">
        <v>9</v>
      </c>
      <c r="D21" s="5">
        <v>9</v>
      </c>
      <c r="E21" s="5">
        <v>5</v>
      </c>
      <c r="F21">
        <f>SUMPRODUCT(B21:E21,$B$6:$E$6)</f>
        <v>8.1999999999999993</v>
      </c>
      <c r="G21">
        <f>RANK(F21,$F$19:$F$21,0)</f>
        <v>2</v>
      </c>
    </row>
    <row r="23" spans="1:7" x14ac:dyDescent="0.25">
      <c r="A23" s="4" t="s">
        <v>17</v>
      </c>
    </row>
    <row r="24" spans="1:7" x14ac:dyDescent="0.25">
      <c r="A24" s="1"/>
      <c r="B24" s="2" t="s">
        <v>20</v>
      </c>
      <c r="C24" s="2" t="s">
        <v>0</v>
      </c>
      <c r="D24" s="2" t="s">
        <v>1</v>
      </c>
      <c r="E24" s="2" t="s">
        <v>2</v>
      </c>
      <c r="F24" s="4" t="s">
        <v>18</v>
      </c>
      <c r="G24" s="4" t="s">
        <v>14</v>
      </c>
    </row>
    <row r="25" spans="1:7" x14ac:dyDescent="0.25">
      <c r="A25" s="2" t="s">
        <v>3</v>
      </c>
      <c r="B25" s="5">
        <f>(B2-B$9)/(B$8-B$9)</f>
        <v>0.66666666666666663</v>
      </c>
      <c r="C25" s="5">
        <f>(C2-C$9)/(C$8-C$9)</f>
        <v>1</v>
      </c>
      <c r="D25" s="5">
        <f>(D2-D$9)/(D$8-D$9)</f>
        <v>0</v>
      </c>
      <c r="E25" s="5">
        <f>(E2-E$9)/(E$8-E$9)</f>
        <v>1</v>
      </c>
      <c r="F25">
        <f>SUMPRODUCT(B25:E25,$B$6:$E$6)</f>
        <v>0.76666666666666661</v>
      </c>
      <c r="G25">
        <f>RANK(F25,$F$25:$F$27,0)</f>
        <v>1</v>
      </c>
    </row>
    <row r="26" spans="1:7" x14ac:dyDescent="0.25">
      <c r="A26" s="2" t="s">
        <v>4</v>
      </c>
      <c r="B26" s="5">
        <f t="shared" ref="B26:E27" si="1">(B3-B$9)/(B$8-B$9)</f>
        <v>0</v>
      </c>
      <c r="C26" s="5">
        <f t="shared" si="1"/>
        <v>0</v>
      </c>
      <c r="D26" s="5">
        <f t="shared" si="1"/>
        <v>1</v>
      </c>
      <c r="E26" s="5">
        <f t="shared" si="1"/>
        <v>0</v>
      </c>
      <c r="F26">
        <f>SUMPRODUCT(B26:E26,$B$6:$E$6)</f>
        <v>0.1</v>
      </c>
      <c r="G26">
        <f>RANK(F26,$F$25:$F$27,0)</f>
        <v>3</v>
      </c>
    </row>
    <row r="27" spans="1:7" x14ac:dyDescent="0.25">
      <c r="A27" s="2" t="s">
        <v>5</v>
      </c>
      <c r="B27" s="5">
        <f t="shared" si="1"/>
        <v>1</v>
      </c>
      <c r="C27" s="5">
        <f t="shared" si="1"/>
        <v>0.5</v>
      </c>
      <c r="D27" s="5">
        <f t="shared" si="1"/>
        <v>0.5</v>
      </c>
      <c r="E27" s="5">
        <f>(E4-E$9)/(E$8-E$9)</f>
        <v>0.25</v>
      </c>
      <c r="F27">
        <f>SUMPRODUCT(B27:E27,$B$6:$E$6)</f>
        <v>0.65000000000000013</v>
      </c>
      <c r="G27">
        <f>RANK(F27,$F$25:$F$27,0)</f>
        <v>2</v>
      </c>
    </row>
    <row r="28" spans="1:7" x14ac:dyDescent="0.25">
      <c r="G28" t="s">
        <v>19</v>
      </c>
    </row>
  </sheetData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0"/>
  <sheetViews>
    <sheetView topLeftCell="A22" workbookViewId="0">
      <selection activeCell="M37" sqref="M37"/>
    </sheetView>
  </sheetViews>
  <sheetFormatPr defaultRowHeight="15" x14ac:dyDescent="0.25"/>
  <cols>
    <col min="6" max="6" width="21.7109375" customWidth="1"/>
  </cols>
  <sheetData>
    <row r="1" spans="1:7" x14ac:dyDescent="0.25">
      <c r="A1" s="6"/>
      <c r="B1" s="7" t="s">
        <v>22</v>
      </c>
      <c r="C1" s="7" t="s">
        <v>23</v>
      </c>
      <c r="D1" s="7" t="s">
        <v>24</v>
      </c>
      <c r="E1" s="7" t="s">
        <v>25</v>
      </c>
    </row>
    <row r="2" spans="1:7" x14ac:dyDescent="0.25">
      <c r="A2" s="7" t="s">
        <v>3</v>
      </c>
      <c r="B2" s="6">
        <v>20</v>
      </c>
      <c r="C2" s="6">
        <v>26</v>
      </c>
      <c r="D2" s="6">
        <v>2</v>
      </c>
      <c r="E2" s="6">
        <v>10</v>
      </c>
    </row>
    <row r="3" spans="1:7" x14ac:dyDescent="0.25">
      <c r="A3" s="7" t="s">
        <v>4</v>
      </c>
      <c r="B3" s="6">
        <v>24</v>
      </c>
      <c r="C3" s="6">
        <v>30</v>
      </c>
      <c r="D3" s="6">
        <v>6</v>
      </c>
      <c r="E3" s="6">
        <v>30</v>
      </c>
    </row>
    <row r="4" spans="1:7" x14ac:dyDescent="0.25">
      <c r="A4" s="7" t="s">
        <v>5</v>
      </c>
      <c r="B4" s="6">
        <v>18</v>
      </c>
      <c r="C4" s="6">
        <v>28</v>
      </c>
      <c r="D4" s="6">
        <v>4</v>
      </c>
      <c r="E4" s="6">
        <v>25</v>
      </c>
    </row>
    <row r="5" spans="1:7" x14ac:dyDescent="0.25">
      <c r="A5" s="6"/>
      <c r="B5" s="6" t="s">
        <v>6</v>
      </c>
      <c r="C5" s="6" t="s">
        <v>6</v>
      </c>
      <c r="D5" s="6" t="s">
        <v>7</v>
      </c>
      <c r="E5" s="6" t="s">
        <v>6</v>
      </c>
    </row>
    <row r="6" spans="1:7" x14ac:dyDescent="0.25">
      <c r="A6" s="7" t="s">
        <v>9</v>
      </c>
      <c r="B6" s="6">
        <v>0.4</v>
      </c>
      <c r="C6" s="6">
        <v>0.3</v>
      </c>
      <c r="D6" s="6">
        <v>0.1</v>
      </c>
      <c r="E6" s="6">
        <v>0.2</v>
      </c>
    </row>
    <row r="7" spans="1:7" x14ac:dyDescent="0.25">
      <c r="A7" s="9"/>
      <c r="B7" s="5"/>
      <c r="C7" s="5"/>
      <c r="D7" s="5"/>
      <c r="E7" s="5"/>
    </row>
    <row r="8" spans="1:7" x14ac:dyDescent="0.25">
      <c r="A8" s="9" t="s">
        <v>10</v>
      </c>
      <c r="B8" s="5">
        <f>MIN(B2:B4)</f>
        <v>18</v>
      </c>
      <c r="C8" s="5">
        <f>MIN(C2:C4)</f>
        <v>26</v>
      </c>
      <c r="D8" s="5">
        <f>MAX(D2:D4)</f>
        <v>6</v>
      </c>
      <c r="E8" s="5">
        <f>MIN(E2:E4)</f>
        <v>10</v>
      </c>
    </row>
    <row r="9" spans="1:7" x14ac:dyDescent="0.25">
      <c r="A9" s="9" t="s">
        <v>11</v>
      </c>
      <c r="B9" s="5">
        <f>MAX(B2:B4)</f>
        <v>24</v>
      </c>
      <c r="C9" s="5">
        <f>MAX(C2:C4)</f>
        <v>30</v>
      </c>
      <c r="D9" s="5">
        <f>MIN(D2:D4)</f>
        <v>2</v>
      </c>
      <c r="E9" s="5">
        <f>MAX(E2:E4)</f>
        <v>30</v>
      </c>
    </row>
    <row r="10" spans="1:7" x14ac:dyDescent="0.25">
      <c r="A10" s="5"/>
      <c r="B10" s="5"/>
      <c r="C10" s="5"/>
      <c r="D10" s="5"/>
      <c r="E10" s="5"/>
    </row>
    <row r="11" spans="1:7" x14ac:dyDescent="0.25">
      <c r="A11" s="10" t="s">
        <v>33</v>
      </c>
    </row>
    <row r="12" spans="1:7" x14ac:dyDescent="0.25">
      <c r="A12" s="6"/>
      <c r="B12" s="7" t="s">
        <v>34</v>
      </c>
      <c r="C12" s="7" t="s">
        <v>35</v>
      </c>
      <c r="D12" s="7" t="s">
        <v>36</v>
      </c>
      <c r="E12" s="7" t="s">
        <v>37</v>
      </c>
      <c r="F12" s="10" t="s">
        <v>13</v>
      </c>
      <c r="G12" s="10" t="s">
        <v>45</v>
      </c>
    </row>
    <row r="13" spans="1:7" x14ac:dyDescent="0.25">
      <c r="A13" s="7" t="s">
        <v>38</v>
      </c>
      <c r="B13" s="6">
        <f t="shared" ref="B13:C15" si="0">RANK(B2,B$2:B$4,1)</f>
        <v>2</v>
      </c>
      <c r="C13" s="6">
        <f t="shared" si="0"/>
        <v>1</v>
      </c>
      <c r="D13" s="6">
        <f>RANK(D2,D$2:D$4,0)</f>
        <v>3</v>
      </c>
      <c r="E13" s="6">
        <f>RANK(E2,E$2:E$4,1)</f>
        <v>1</v>
      </c>
      <c r="F13">
        <f>SUMPRODUCT(B13:E13,$B$6:$E$6)</f>
        <v>1.6</v>
      </c>
      <c r="G13">
        <f>RANK(F13,$F$13:$F$15,1)</f>
        <v>1</v>
      </c>
    </row>
    <row r="14" spans="1:7" x14ac:dyDescent="0.25">
      <c r="A14" s="7" t="s">
        <v>39</v>
      </c>
      <c r="B14" s="6">
        <f t="shared" si="0"/>
        <v>3</v>
      </c>
      <c r="C14" s="6">
        <f t="shared" si="0"/>
        <v>3</v>
      </c>
      <c r="D14" s="6">
        <f>RANK(D3,D$2:D$4,0)</f>
        <v>1</v>
      </c>
      <c r="E14" s="6">
        <f>RANK(E3,E$2:E$4,1)</f>
        <v>3</v>
      </c>
      <c r="F14">
        <f>SUMPRODUCT(B14:E14,$B$6:$E$6)</f>
        <v>2.8000000000000003</v>
      </c>
      <c r="G14">
        <f>RANK(F14,$F$13:$F$15,1)</f>
        <v>3</v>
      </c>
    </row>
    <row r="15" spans="1:7" x14ac:dyDescent="0.25">
      <c r="A15" s="7" t="s">
        <v>40</v>
      </c>
      <c r="B15" s="6">
        <f t="shared" si="0"/>
        <v>1</v>
      </c>
      <c r="C15" s="6">
        <f t="shared" si="0"/>
        <v>2</v>
      </c>
      <c r="D15" s="6">
        <f>RANK(D4,D$2:D$4,0)</f>
        <v>2</v>
      </c>
      <c r="E15" s="6">
        <f>RANK(E4,E$2:E$4,1)</f>
        <v>2</v>
      </c>
      <c r="F15">
        <f>SUMPRODUCT(B15:E15,$B$6:$E$6)</f>
        <v>1.6</v>
      </c>
      <c r="G15">
        <f>RANK(F15,$F$13:$F$15,1)</f>
        <v>1</v>
      </c>
    </row>
    <row r="17" spans="1:7" x14ac:dyDescent="0.25">
      <c r="A17" s="10" t="s">
        <v>41</v>
      </c>
    </row>
    <row r="18" spans="1:7" x14ac:dyDescent="0.25">
      <c r="A18" s="6"/>
      <c r="B18" s="7" t="s">
        <v>34</v>
      </c>
      <c r="C18" s="7" t="s">
        <v>35</v>
      </c>
      <c r="D18" s="7" t="s">
        <v>36</v>
      </c>
      <c r="E18" s="7" t="s">
        <v>37</v>
      </c>
      <c r="F18" s="10" t="s">
        <v>16</v>
      </c>
      <c r="G18" s="10" t="s">
        <v>46</v>
      </c>
    </row>
    <row r="19" spans="1:7" x14ac:dyDescent="0.25">
      <c r="A19" s="7" t="s">
        <v>38</v>
      </c>
      <c r="B19" s="6">
        <v>8</v>
      </c>
      <c r="C19" s="6">
        <v>10</v>
      </c>
      <c r="D19" s="6">
        <v>8</v>
      </c>
      <c r="E19" s="6">
        <v>10</v>
      </c>
      <c r="F19">
        <f>SUMPRODUCT(B19:E19,$B$6:$E$6)</f>
        <v>9</v>
      </c>
      <c r="G19">
        <f>RANK(F19,$F$19:$F$21,0)</f>
        <v>1</v>
      </c>
    </row>
    <row r="20" spans="1:7" x14ac:dyDescent="0.25">
      <c r="A20" s="7" t="s">
        <v>39</v>
      </c>
      <c r="B20" s="6">
        <v>3</v>
      </c>
      <c r="C20" s="6">
        <v>7</v>
      </c>
      <c r="D20" s="6">
        <v>10</v>
      </c>
      <c r="E20" s="6">
        <v>3</v>
      </c>
      <c r="F20">
        <f>SUMPRODUCT(B20:E20,$B$6:$E$6)</f>
        <v>4.9000000000000004</v>
      </c>
      <c r="G20">
        <f>RANK(F20,$F$19:$F$21,0)</f>
        <v>3</v>
      </c>
    </row>
    <row r="21" spans="1:7" x14ac:dyDescent="0.25">
      <c r="A21" s="7" t="s">
        <v>40</v>
      </c>
      <c r="B21" s="6">
        <v>10</v>
      </c>
      <c r="C21" s="6">
        <v>9</v>
      </c>
      <c r="D21" s="6">
        <v>9</v>
      </c>
      <c r="E21" s="6">
        <v>5</v>
      </c>
      <c r="F21">
        <f>SUMPRODUCT(B21:E21,$B$6:$E$6)</f>
        <v>8.6</v>
      </c>
      <c r="G21">
        <f>RANK(F21,$F$19:$F$21,0)</f>
        <v>2</v>
      </c>
    </row>
    <row r="23" spans="1:7" x14ac:dyDescent="0.25">
      <c r="A23" s="8" t="s">
        <v>42</v>
      </c>
    </row>
    <row r="24" spans="1:7" x14ac:dyDescent="0.25">
      <c r="A24" s="6"/>
      <c r="B24" s="7" t="s">
        <v>34</v>
      </c>
      <c r="C24" s="7" t="s">
        <v>35</v>
      </c>
      <c r="D24" s="7" t="s">
        <v>36</v>
      </c>
      <c r="E24" s="7" t="s">
        <v>37</v>
      </c>
      <c r="F24" s="10" t="s">
        <v>47</v>
      </c>
      <c r="G24" s="10" t="s">
        <v>46</v>
      </c>
    </row>
    <row r="25" spans="1:7" x14ac:dyDescent="0.25">
      <c r="A25" s="7" t="s">
        <v>38</v>
      </c>
      <c r="B25" s="6">
        <f>(B2-B$9)/(B$8-B$9)</f>
        <v>0.66666666666666663</v>
      </c>
      <c r="C25" s="6">
        <f>(C2-C$9)/(C$8-C$9)</f>
        <v>1</v>
      </c>
      <c r="D25" s="6">
        <f>(D2-D$9)/(D$8-D$9)</f>
        <v>0</v>
      </c>
      <c r="E25" s="6">
        <f>(E2-E$9)/(E$8-E$9)</f>
        <v>1</v>
      </c>
      <c r="F25">
        <f>SUMPRODUCT(B25:E25,$B$6:$E$6)</f>
        <v>0.76666666666666661</v>
      </c>
      <c r="G25">
        <f>RANK(F25,$F$25:$F$27,0)</f>
        <v>1</v>
      </c>
    </row>
    <row r="26" spans="1:7" x14ac:dyDescent="0.25">
      <c r="A26" s="7" t="s">
        <v>39</v>
      </c>
      <c r="B26" s="6">
        <f t="shared" ref="B26:E27" si="1">(B3-B$9)/(B$8-B$9)</f>
        <v>0</v>
      </c>
      <c r="C26" s="6">
        <f t="shared" si="1"/>
        <v>0</v>
      </c>
      <c r="D26" s="6">
        <f t="shared" si="1"/>
        <v>1</v>
      </c>
      <c r="E26" s="6">
        <f t="shared" si="1"/>
        <v>0</v>
      </c>
      <c r="F26">
        <f>SUMPRODUCT(B26:E26,$B$6:$E$6)</f>
        <v>0.1</v>
      </c>
      <c r="G26">
        <f>RANK(F26,$F$25:$F$27,0)</f>
        <v>3</v>
      </c>
    </row>
    <row r="27" spans="1:7" x14ac:dyDescent="0.25">
      <c r="A27" s="7" t="s">
        <v>40</v>
      </c>
      <c r="B27" s="6">
        <f t="shared" si="1"/>
        <v>1</v>
      </c>
      <c r="C27" s="6">
        <f t="shared" si="1"/>
        <v>0.5</v>
      </c>
      <c r="D27" s="6">
        <f t="shared" si="1"/>
        <v>0.5</v>
      </c>
      <c r="E27" s="6">
        <f t="shared" si="1"/>
        <v>0.25</v>
      </c>
      <c r="F27">
        <f>SUMPRODUCT(B27:E27,$B$6:$E$6)</f>
        <v>0.65000000000000013</v>
      </c>
      <c r="G27">
        <f>RANK(F27,$F$25:$F$27,0)</f>
        <v>2</v>
      </c>
    </row>
    <row r="29" spans="1:7" x14ac:dyDescent="0.25">
      <c r="A29" s="9" t="s">
        <v>48</v>
      </c>
    </row>
    <row r="30" spans="1:7" x14ac:dyDescent="0.25">
      <c r="A30" s="6"/>
      <c r="B30" s="7" t="s">
        <v>22</v>
      </c>
      <c r="C30" s="7" t="s">
        <v>23</v>
      </c>
      <c r="D30" s="7" t="s">
        <v>24</v>
      </c>
      <c r="E30" s="7" t="s">
        <v>25</v>
      </c>
    </row>
    <row r="31" spans="1:7" x14ac:dyDescent="0.25">
      <c r="A31" s="7" t="s">
        <v>3</v>
      </c>
      <c r="B31" s="6">
        <f t="shared" ref="B31:C33" si="2">B$9-B2</f>
        <v>4</v>
      </c>
      <c r="C31" s="6">
        <f t="shared" si="2"/>
        <v>4</v>
      </c>
      <c r="D31" s="6">
        <v>2</v>
      </c>
      <c r="E31" s="6">
        <f>E$9-E2</f>
        <v>20</v>
      </c>
    </row>
    <row r="32" spans="1:7" x14ac:dyDescent="0.25">
      <c r="A32" s="7" t="s">
        <v>4</v>
      </c>
      <c r="B32" s="6">
        <f t="shared" si="2"/>
        <v>0</v>
      </c>
      <c r="C32" s="6">
        <f t="shared" si="2"/>
        <v>0</v>
      </c>
      <c r="D32" s="6">
        <v>6</v>
      </c>
      <c r="E32" s="6">
        <f>E$9-E3</f>
        <v>0</v>
      </c>
    </row>
    <row r="33" spans="1:9" x14ac:dyDescent="0.25">
      <c r="A33" s="7" t="s">
        <v>5</v>
      </c>
      <c r="B33" s="6">
        <f t="shared" si="2"/>
        <v>6</v>
      </c>
      <c r="C33" s="6">
        <f t="shared" si="2"/>
        <v>2</v>
      </c>
      <c r="D33" s="6">
        <v>4</v>
      </c>
      <c r="E33" s="6">
        <f>E$9-E4</f>
        <v>5</v>
      </c>
    </row>
    <row r="35" spans="1:9" x14ac:dyDescent="0.25">
      <c r="A35" s="7" t="s">
        <v>43</v>
      </c>
      <c r="B35">
        <f>SQRT(SUMSQ(B31:B33))</f>
        <v>7.2111025509279782</v>
      </c>
      <c r="C35">
        <f>SQRT(SUMSQ(C31:C33))</f>
        <v>4.4721359549995796</v>
      </c>
      <c r="D35">
        <f>SQRT(SUMSQ(D31:D33))</f>
        <v>7.4833147735478827</v>
      </c>
      <c r="E35">
        <f>SQRT(SUMSQ(E31:E33))</f>
        <v>20.615528128088304</v>
      </c>
    </row>
    <row r="37" spans="1:9" x14ac:dyDescent="0.25">
      <c r="A37" s="9" t="s">
        <v>44</v>
      </c>
      <c r="B37" s="5"/>
      <c r="C37" s="5"/>
      <c r="D37" s="5"/>
      <c r="E37" s="5"/>
    </row>
    <row r="38" spans="1:9" x14ac:dyDescent="0.25">
      <c r="A38" s="6"/>
      <c r="B38" s="7" t="s">
        <v>22</v>
      </c>
      <c r="C38" s="7" t="s">
        <v>23</v>
      </c>
      <c r="D38" s="7" t="s">
        <v>24</v>
      </c>
      <c r="E38" s="7" t="s">
        <v>25</v>
      </c>
    </row>
    <row r="39" spans="1:9" x14ac:dyDescent="0.25">
      <c r="A39" s="7" t="s">
        <v>3</v>
      </c>
      <c r="B39" s="5">
        <f>B31/B$35</f>
        <v>0.55470019622522915</v>
      </c>
      <c r="C39" s="5">
        <f>C31/C$35</f>
        <v>0.89442719099991586</v>
      </c>
      <c r="D39" s="5">
        <f>D31/D$35</f>
        <v>0.2672612419124244</v>
      </c>
      <c r="E39" s="5">
        <f>E31/E$35</f>
        <v>0.97014250014533188</v>
      </c>
    </row>
    <row r="40" spans="1:9" x14ac:dyDescent="0.25">
      <c r="A40" s="7" t="s">
        <v>4</v>
      </c>
      <c r="B40" s="5">
        <f t="shared" ref="B40:E41" si="3">B32/B$35</f>
        <v>0</v>
      </c>
      <c r="C40" s="5">
        <f t="shared" si="3"/>
        <v>0</v>
      </c>
      <c r="D40" s="5">
        <f t="shared" si="3"/>
        <v>0.80178372573727319</v>
      </c>
      <c r="E40" s="5">
        <f t="shared" si="3"/>
        <v>0</v>
      </c>
    </row>
    <row r="41" spans="1:9" x14ac:dyDescent="0.25">
      <c r="A41" s="7" t="s">
        <v>5</v>
      </c>
      <c r="B41" s="5">
        <f t="shared" si="3"/>
        <v>0.83205029433784372</v>
      </c>
      <c r="C41" s="5">
        <f t="shared" si="3"/>
        <v>0.44721359549995793</v>
      </c>
      <c r="D41" s="5">
        <f t="shared" si="3"/>
        <v>0.53452248382484879</v>
      </c>
      <c r="E41" s="5">
        <f t="shared" si="3"/>
        <v>0.24253562503633297</v>
      </c>
    </row>
    <row r="43" spans="1:9" x14ac:dyDescent="0.25">
      <c r="A43" s="8" t="s">
        <v>26</v>
      </c>
    </row>
    <row r="44" spans="1:9" x14ac:dyDescent="0.25">
      <c r="A44" s="6"/>
      <c r="B44" s="7" t="s">
        <v>22</v>
      </c>
      <c r="C44" s="7" t="s">
        <v>23</v>
      </c>
      <c r="D44" s="7" t="s">
        <v>24</v>
      </c>
      <c r="E44" s="7" t="s">
        <v>25</v>
      </c>
      <c r="F44" s="9" t="s">
        <v>27</v>
      </c>
      <c r="G44" s="9" t="s">
        <v>28</v>
      </c>
      <c r="H44" s="9" t="s">
        <v>29</v>
      </c>
      <c r="I44" s="9" t="s">
        <v>30</v>
      </c>
    </row>
    <row r="45" spans="1:9" x14ac:dyDescent="0.25">
      <c r="A45" s="7" t="s">
        <v>3</v>
      </c>
      <c r="B45" s="5">
        <f>B39*B$6</f>
        <v>0.22188007849009167</v>
      </c>
      <c r="C45" s="5">
        <f>C39*C$6</f>
        <v>0.26832815729997472</v>
      </c>
      <c r="D45" s="5">
        <f>D39*D$6</f>
        <v>2.6726124191242442E-2</v>
      </c>
      <c r="E45" s="5">
        <f>E39*E$6</f>
        <v>0.19402850002906638</v>
      </c>
      <c r="F45" s="5">
        <f>SQRT(SUMSQ(B53:E53))</f>
        <v>0.12314558524297643</v>
      </c>
      <c r="G45" s="5">
        <f>SQRT(SUMSQ(B58:E58))</f>
        <v>0.39859481689341952</v>
      </c>
      <c r="H45">
        <f>G45/(F45+G45)</f>
        <v>0.76397153692003505</v>
      </c>
      <c r="I45">
        <f>RANK(H45,$H$45:$H$47)</f>
        <v>1</v>
      </c>
    </row>
    <row r="46" spans="1:9" x14ac:dyDescent="0.25">
      <c r="A46" s="7" t="s">
        <v>4</v>
      </c>
      <c r="B46" s="5">
        <f t="shared" ref="B46:E47" si="4">B40*B$6</f>
        <v>0</v>
      </c>
      <c r="C46" s="5">
        <f t="shared" si="4"/>
        <v>0</v>
      </c>
      <c r="D46" s="5">
        <f t="shared" si="4"/>
        <v>8.0178372573727327E-2</v>
      </c>
      <c r="E46" s="5">
        <f t="shared" si="4"/>
        <v>0</v>
      </c>
      <c r="F46" s="5">
        <f>SQRT(SUMSQ(B54:E54))</f>
        <v>0.46948513245124196</v>
      </c>
      <c r="G46" s="5">
        <f>SQRT(SUMSQ(B59:E59))</f>
        <v>5.3452248382484885E-2</v>
      </c>
      <c r="H46">
        <f>G46/(F46+G46)</f>
        <v>0.1022153901051502</v>
      </c>
      <c r="I46">
        <f>RANK(H46,$H$45:$H$47)</f>
        <v>3</v>
      </c>
    </row>
    <row r="47" spans="1:9" x14ac:dyDescent="0.25">
      <c r="A47" s="7" t="s">
        <v>5</v>
      </c>
      <c r="B47" s="5">
        <f t="shared" si="4"/>
        <v>0.33282011773513753</v>
      </c>
      <c r="C47" s="5">
        <f t="shared" si="4"/>
        <v>0.13416407864998736</v>
      </c>
      <c r="D47" s="5">
        <f t="shared" si="4"/>
        <v>5.3452248382484885E-2</v>
      </c>
      <c r="E47" s="5">
        <f t="shared" si="4"/>
        <v>4.8507125007266595E-2</v>
      </c>
      <c r="F47" s="5">
        <f>SQRT(SUMSQ(B55:E55))</f>
        <v>0.1997267040295839</v>
      </c>
      <c r="G47" s="5">
        <f>SQRT(SUMSQ(B60:E60))</f>
        <v>0.36309290499813834</v>
      </c>
      <c r="H47">
        <f>G47/(F47+G47)</f>
        <v>0.64513193778977562</v>
      </c>
      <c r="I47">
        <f>RANK(H47,$H$45:$H$47)</f>
        <v>2</v>
      </c>
    </row>
    <row r="48" spans="1:9" x14ac:dyDescent="0.25">
      <c r="A48" s="9" t="s">
        <v>10</v>
      </c>
      <c r="B48">
        <f>MAX(B45:B47)</f>
        <v>0.33282011773513753</v>
      </c>
      <c r="C48">
        <f>MAX(C45:C47)</f>
        <v>0.26832815729997472</v>
      </c>
      <c r="D48">
        <f>MAX(D45:D47)</f>
        <v>8.0178372573727327E-2</v>
      </c>
      <c r="E48">
        <f>MAX(E45:E47)</f>
        <v>0.19402850002906638</v>
      </c>
    </row>
    <row r="49" spans="1:5" x14ac:dyDescent="0.25">
      <c r="A49" s="9" t="s">
        <v>11</v>
      </c>
      <c r="B49">
        <f>MIN(B45:B47)</f>
        <v>0</v>
      </c>
      <c r="C49">
        <f>MIN(C45:C47)</f>
        <v>0</v>
      </c>
      <c r="D49">
        <f>MIN(D45:D47)</f>
        <v>2.6726124191242442E-2</v>
      </c>
      <c r="E49">
        <f>MIN(E45:E47)</f>
        <v>0</v>
      </c>
    </row>
    <row r="51" spans="1:5" x14ac:dyDescent="0.25">
      <c r="A51" s="9" t="s">
        <v>31</v>
      </c>
    </row>
    <row r="52" spans="1:5" x14ac:dyDescent="0.25">
      <c r="A52" s="6"/>
      <c r="B52" s="7" t="s">
        <v>22</v>
      </c>
      <c r="C52" s="7" t="s">
        <v>23</v>
      </c>
      <c r="D52" s="7" t="s">
        <v>24</v>
      </c>
      <c r="E52" s="7" t="s">
        <v>25</v>
      </c>
    </row>
    <row r="53" spans="1:5" x14ac:dyDescent="0.25">
      <c r="A53" s="7" t="s">
        <v>3</v>
      </c>
      <c r="B53" s="5">
        <f>B$48-B45</f>
        <v>0.11094003924504586</v>
      </c>
      <c r="C53" s="5">
        <f>C$48-C45</f>
        <v>0</v>
      </c>
      <c r="D53" s="5">
        <f>D$48-D45</f>
        <v>5.3452248382484885E-2</v>
      </c>
      <c r="E53" s="5">
        <f>E$48-E45</f>
        <v>0</v>
      </c>
    </row>
    <row r="54" spans="1:5" x14ac:dyDescent="0.25">
      <c r="A54" s="7" t="s">
        <v>4</v>
      </c>
      <c r="B54" s="5">
        <f t="shared" ref="B54:E55" si="5">B$48-B46</f>
        <v>0.33282011773513753</v>
      </c>
      <c r="C54" s="5">
        <f t="shared" si="5"/>
        <v>0.26832815729997472</v>
      </c>
      <c r="D54" s="5">
        <f t="shared" si="5"/>
        <v>0</v>
      </c>
      <c r="E54" s="5">
        <f t="shared" si="5"/>
        <v>0.19402850002906638</v>
      </c>
    </row>
    <row r="55" spans="1:5" x14ac:dyDescent="0.25">
      <c r="A55" s="7" t="s">
        <v>5</v>
      </c>
      <c r="B55" s="5">
        <f t="shared" si="5"/>
        <v>0</v>
      </c>
      <c r="C55" s="5">
        <f t="shared" si="5"/>
        <v>0.13416407864998736</v>
      </c>
      <c r="D55" s="5">
        <f t="shared" si="5"/>
        <v>2.6726124191242442E-2</v>
      </c>
      <c r="E55" s="5">
        <f t="shared" si="5"/>
        <v>0.14552137502179979</v>
      </c>
    </row>
    <row r="56" spans="1:5" x14ac:dyDescent="0.25">
      <c r="A56" s="9" t="s">
        <v>32</v>
      </c>
    </row>
    <row r="57" spans="1:5" x14ac:dyDescent="0.25">
      <c r="A57" s="6"/>
      <c r="B57" s="7" t="s">
        <v>22</v>
      </c>
      <c r="C57" s="7" t="s">
        <v>23</v>
      </c>
      <c r="D57" s="7" t="s">
        <v>24</v>
      </c>
      <c r="E57" s="7" t="s">
        <v>25</v>
      </c>
    </row>
    <row r="58" spans="1:5" x14ac:dyDescent="0.25">
      <c r="A58" s="7" t="s">
        <v>3</v>
      </c>
      <c r="B58" s="5">
        <f>B45-B$49</f>
        <v>0.22188007849009167</v>
      </c>
      <c r="C58" s="5">
        <f>C45-C$49</f>
        <v>0.26832815729997472</v>
      </c>
      <c r="D58" s="5">
        <f>D45-D$49</f>
        <v>0</v>
      </c>
      <c r="E58" s="5">
        <f>E45-E$49</f>
        <v>0.19402850002906638</v>
      </c>
    </row>
    <row r="59" spans="1:5" x14ac:dyDescent="0.25">
      <c r="A59" s="7" t="s">
        <v>4</v>
      </c>
      <c r="B59" s="5">
        <f t="shared" ref="B59:E60" si="6">B46-B$49</f>
        <v>0</v>
      </c>
      <c r="C59" s="5">
        <f t="shared" si="6"/>
        <v>0</v>
      </c>
      <c r="D59" s="5">
        <f t="shared" si="6"/>
        <v>5.3452248382484885E-2</v>
      </c>
      <c r="E59" s="5">
        <f t="shared" si="6"/>
        <v>0</v>
      </c>
    </row>
    <row r="60" spans="1:5" x14ac:dyDescent="0.25">
      <c r="A60" s="7" t="s">
        <v>5</v>
      </c>
      <c r="B60" s="5">
        <f t="shared" si="6"/>
        <v>0.33282011773513753</v>
      </c>
      <c r="C60" s="5">
        <f t="shared" si="6"/>
        <v>0.13416407864998736</v>
      </c>
      <c r="D60" s="5">
        <f t="shared" si="6"/>
        <v>2.6726124191242442E-2</v>
      </c>
      <c r="E60" s="5">
        <f t="shared" si="6"/>
        <v>4.8507125007266595E-2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MCDM</vt:lpstr>
      <vt:lpstr>TOPSIS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2018-02-27T20:42:38Z</dcterms:created>
  <dcterms:modified xsi:type="dcterms:W3CDTF">2018-02-27T22:15:04Z</dcterms:modified>
</cp:coreProperties>
</file>